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eur\Desktop\DCQPCF\DOSSIERS DCQPCF\"/>
    </mc:Choice>
  </mc:AlternateContent>
  <bookViews>
    <workbookView xWindow="0" yWindow="0" windowWidth="20490" windowHeight="7320"/>
  </bookViews>
  <sheets>
    <sheet name="PPM 2024" sheetId="4" r:id="rId1"/>
    <sheet name="PSPM 2024" sheetId="5" r:id="rId2"/>
  </sheets>
  <definedNames>
    <definedName name="_xlnm.Print_Area" localSheetId="0">'PPM 2024'!$A$3:$AC$27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5" l="1"/>
  <c r="V25" i="5"/>
  <c r="V24" i="5"/>
  <c r="H11" i="5"/>
  <c r="I11" i="5"/>
  <c r="J11" i="5"/>
  <c r="M11" i="5"/>
  <c r="O11" i="5"/>
  <c r="P11" i="5" s="1"/>
  <c r="R11" i="5" s="1"/>
  <c r="S11" i="5" s="1"/>
  <c r="U11" i="5" s="1"/>
  <c r="H12" i="5"/>
  <c r="I12" i="5" s="1"/>
  <c r="J12" i="5" s="1"/>
  <c r="M12" i="5" s="1"/>
  <c r="O12" i="5"/>
  <c r="P12" i="5" s="1"/>
  <c r="R12" i="5" s="1"/>
  <c r="S12" i="5" s="1"/>
  <c r="U12" i="5" s="1"/>
  <c r="H13" i="5"/>
  <c r="I13" i="5"/>
  <c r="J13" i="5"/>
  <c r="M13" i="5" s="1"/>
  <c r="O13" i="5"/>
  <c r="P13" i="5" s="1"/>
  <c r="R13" i="5" s="1"/>
  <c r="S13" i="5" s="1"/>
  <c r="U13" i="5" s="1"/>
  <c r="H14" i="5"/>
  <c r="I14" i="5"/>
  <c r="J14" i="5" s="1"/>
  <c r="M14" i="5" s="1"/>
  <c r="O14" i="5"/>
  <c r="P14" i="5" s="1"/>
  <c r="R14" i="5" s="1"/>
  <c r="S14" i="5" s="1"/>
  <c r="U14" i="5" s="1"/>
  <c r="H15" i="5"/>
  <c r="I15" i="5" s="1"/>
  <c r="J15" i="5" s="1"/>
  <c r="M15" i="5" s="1"/>
  <c r="O15" i="5"/>
  <c r="P15" i="5" s="1"/>
  <c r="R15" i="5" s="1"/>
  <c r="S15" i="5" s="1"/>
  <c r="U15" i="5" s="1"/>
  <c r="H16" i="5"/>
  <c r="I16" i="5" s="1"/>
  <c r="J16" i="5" s="1"/>
  <c r="M16" i="5" s="1"/>
  <c r="O16" i="5"/>
  <c r="P16" i="5" s="1"/>
  <c r="R16" i="5" s="1"/>
  <c r="S16" i="5" s="1"/>
  <c r="U16" i="5" s="1"/>
  <c r="H17" i="5"/>
  <c r="I17" i="5" s="1"/>
  <c r="J17" i="5" s="1"/>
  <c r="M17" i="5" s="1"/>
  <c r="O17" i="5"/>
  <c r="P17" i="5" s="1"/>
  <c r="R17" i="5" s="1"/>
  <c r="S17" i="5" s="1"/>
  <c r="U17" i="5" s="1"/>
  <c r="H18" i="5"/>
  <c r="I18" i="5" s="1"/>
  <c r="J18" i="5" s="1"/>
  <c r="M18" i="5" s="1"/>
  <c r="O18" i="5"/>
  <c r="P18" i="5" s="1"/>
  <c r="R18" i="5" s="1"/>
  <c r="S18" i="5" s="1"/>
  <c r="U18" i="5" s="1"/>
  <c r="H19" i="5"/>
  <c r="I19" i="5"/>
  <c r="J19" i="5" s="1"/>
  <c r="M19" i="5" s="1"/>
  <c r="O19" i="5"/>
  <c r="P19" i="5" s="1"/>
  <c r="R19" i="5" s="1"/>
  <c r="S19" i="5" s="1"/>
  <c r="U19" i="5" s="1"/>
  <c r="H20" i="5"/>
  <c r="I20" i="5"/>
  <c r="J20" i="5" s="1"/>
  <c r="M20" i="5" s="1"/>
  <c r="O20" i="5"/>
  <c r="P20" i="5" s="1"/>
  <c r="R20" i="5" s="1"/>
  <c r="S20" i="5" s="1"/>
  <c r="U20" i="5" s="1"/>
  <c r="H21" i="5"/>
  <c r="I21" i="5" s="1"/>
  <c r="J21" i="5" s="1"/>
  <c r="M21" i="5" s="1"/>
  <c r="O21" i="5"/>
  <c r="P21" i="5"/>
  <c r="R21" i="5" s="1"/>
  <c r="S21" i="5" s="1"/>
  <c r="U21" i="5" s="1"/>
  <c r="H22" i="5"/>
  <c r="I22" i="5"/>
  <c r="J22" i="5" s="1"/>
  <c r="M22" i="5" s="1"/>
  <c r="O22" i="5"/>
  <c r="P22" i="5"/>
  <c r="R22" i="5" s="1"/>
  <c r="S22" i="5" s="1"/>
  <c r="U22" i="5" s="1"/>
  <c r="H23" i="5"/>
  <c r="I23" i="5" s="1"/>
  <c r="J23" i="5" s="1"/>
  <c r="M23" i="5" s="1"/>
  <c r="O23" i="5"/>
  <c r="P23" i="5" s="1"/>
  <c r="R23" i="5" s="1"/>
  <c r="S23" i="5" s="1"/>
  <c r="U23" i="5" s="1"/>
  <c r="H24" i="5"/>
  <c r="I24" i="5" s="1"/>
  <c r="J24" i="5" s="1"/>
  <c r="M24" i="5" s="1"/>
  <c r="O24" i="5"/>
  <c r="P24" i="5" s="1"/>
  <c r="R24" i="5" s="1"/>
  <c r="S24" i="5" s="1"/>
  <c r="U24" i="5" s="1"/>
  <c r="H25" i="5"/>
  <c r="I25" i="5"/>
  <c r="J25" i="5" s="1"/>
  <c r="M25" i="5" s="1"/>
  <c r="O25" i="5"/>
  <c r="P25" i="5" s="1"/>
  <c r="R25" i="5" s="1"/>
  <c r="S25" i="5" s="1"/>
  <c r="U25" i="5" s="1"/>
  <c r="H26" i="5"/>
  <c r="I26" i="5"/>
  <c r="J26" i="5" s="1"/>
  <c r="M26" i="5" s="1"/>
  <c r="O26" i="5"/>
  <c r="P26" i="5" s="1"/>
  <c r="R26" i="5" s="1"/>
  <c r="S26" i="5" s="1"/>
  <c r="U26" i="5" s="1"/>
  <c r="S10" i="5"/>
  <c r="P10" i="5"/>
  <c r="R10" i="5" s="1"/>
  <c r="U10" i="5" s="1"/>
  <c r="O10" i="5"/>
  <c r="H10" i="5"/>
  <c r="I10" i="5" s="1"/>
  <c r="J10" i="5" s="1"/>
  <c r="M10" i="5" s="1"/>
  <c r="S11" i="4" l="1"/>
  <c r="U11" i="4" s="1"/>
  <c r="V11" i="4" s="1"/>
  <c r="W11" i="4" s="1"/>
  <c r="Y11" i="4" s="1"/>
  <c r="Z11" i="4" s="1"/>
  <c r="AA11" i="4" s="1"/>
  <c r="S12" i="4"/>
  <c r="U12" i="4" s="1"/>
  <c r="V12" i="4" s="1"/>
  <c r="W12" i="4" s="1"/>
  <c r="Y12" i="4" s="1"/>
  <c r="Z12" i="4" s="1"/>
  <c r="AA12" i="4" s="1"/>
  <c r="S13" i="4"/>
  <c r="U13" i="4" s="1"/>
  <c r="V13" i="4" s="1"/>
  <c r="W13" i="4" s="1"/>
  <c r="Y13" i="4" s="1"/>
  <c r="Z13" i="4" s="1"/>
  <c r="AA13" i="4" s="1"/>
  <c r="S14" i="4"/>
  <c r="U14" i="4" s="1"/>
  <c r="V14" i="4" s="1"/>
  <c r="W14" i="4" s="1"/>
  <c r="Y14" i="4" s="1"/>
  <c r="Z14" i="4" s="1"/>
  <c r="AA14" i="4" s="1"/>
  <c r="Q11" i="4" l="1"/>
  <c r="Q12" i="4"/>
  <c r="Q13" i="4"/>
  <c r="Q14" i="4"/>
  <c r="L13" i="4" l="1"/>
  <c r="N13" i="4" s="1"/>
  <c r="L14" i="4"/>
  <c r="N14" i="4" s="1"/>
  <c r="L11" i="4"/>
  <c r="N11" i="4" s="1"/>
  <c r="L12" i="4"/>
  <c r="N12" i="4" s="1"/>
  <c r="L7" i="4" l="1"/>
  <c r="N7" i="4" s="1"/>
  <c r="L8" i="4"/>
  <c r="N8" i="4" s="1"/>
  <c r="L9" i="4"/>
  <c r="N9" i="4" s="1"/>
  <c r="L10" i="4"/>
  <c r="N10" i="4" s="1"/>
  <c r="Q7" i="4"/>
  <c r="Q8" i="4"/>
  <c r="Q10" i="4" l="1"/>
  <c r="R10" i="4" s="1"/>
  <c r="S10" i="4" s="1"/>
  <c r="U10" i="4" s="1"/>
  <c r="V10" i="4" s="1"/>
  <c r="W10" i="4" s="1"/>
  <c r="Y10" i="4" s="1"/>
  <c r="Z10" i="4" s="1"/>
  <c r="AA10" i="4" s="1"/>
  <c r="R8" i="4"/>
  <c r="S8" i="4" s="1"/>
  <c r="U8" i="4" s="1"/>
  <c r="V8" i="4" s="1"/>
  <c r="W8" i="4" s="1"/>
  <c r="Y8" i="4" s="1"/>
  <c r="Z8" i="4" s="1"/>
  <c r="AA8" i="4" s="1"/>
  <c r="Q9" i="4"/>
  <c r="R9" i="4" s="1"/>
  <c r="S9" i="4" s="1"/>
  <c r="U9" i="4" s="1"/>
  <c r="V9" i="4" s="1"/>
  <c r="W9" i="4" s="1"/>
  <c r="Y9" i="4" s="1"/>
  <c r="Z9" i="4" s="1"/>
  <c r="AA9" i="4" s="1"/>
  <c r="R7" i="4"/>
  <c r="S7" i="4" s="1"/>
  <c r="U7" i="4" l="1"/>
  <c r="V7" i="4" s="1"/>
  <c r="W7" i="4" s="1"/>
  <c r="Y7" i="4" s="1"/>
  <c r="Z7" i="4" s="1"/>
  <c r="AA7" i="4" s="1"/>
</calcChain>
</file>

<file path=xl/sharedStrings.xml><?xml version="1.0" encoding="utf-8"?>
<sst xmlns="http://schemas.openxmlformats.org/spreadsheetml/2006/main" count="225" uniqueCount="92">
  <si>
    <t>N° d'ordre</t>
  </si>
  <si>
    <t>Autorité Contractante</t>
  </si>
  <si>
    <t>objet du marché (1)</t>
  </si>
  <si>
    <t>Source de financement (2)</t>
  </si>
  <si>
    <t>Ligne budgétaire</t>
  </si>
  <si>
    <t>type de marché (3)</t>
  </si>
  <si>
    <t>Part réservée aux PME ou PMI (Oui/Non)
(4)</t>
  </si>
  <si>
    <t>Mode de passation (5)</t>
  </si>
  <si>
    <t>Structure en charge de la conduite des opérations de passation de marché (s) (DAAF ou autre structure) (6)</t>
  </si>
  <si>
    <t>Structure en charge de la description des besoins (7)</t>
  </si>
  <si>
    <t xml:space="preserve">Date d'approbation du DAO </t>
  </si>
  <si>
    <t>Date de publication de l'avis d'appel d'offres</t>
  </si>
  <si>
    <t>Date d'ouverture des offres</t>
  </si>
  <si>
    <t>Date d'élaboration du rapport d'évaluation</t>
  </si>
  <si>
    <t xml:space="preserve">Date de jugement des offres </t>
  </si>
  <si>
    <t xml:space="preserve">Date d'approbation de l'attribution  </t>
  </si>
  <si>
    <t>Date de la négociation (9)</t>
  </si>
  <si>
    <t xml:space="preserve">Date de la signature du marché   </t>
  </si>
  <si>
    <t>Date d'approbation du marché</t>
  </si>
  <si>
    <t>Date de l'exécution du marché</t>
  </si>
  <si>
    <t>ANO / Bailleur</t>
  </si>
  <si>
    <t>Techniques</t>
  </si>
  <si>
    <t>Financières</t>
  </si>
  <si>
    <t>Attributaire</t>
  </si>
  <si>
    <t xml:space="preserve">Début </t>
  </si>
  <si>
    <t>Fin</t>
  </si>
  <si>
    <t>DGI</t>
  </si>
  <si>
    <t>Budget Etat</t>
  </si>
  <si>
    <t>Fournitures</t>
  </si>
  <si>
    <t>NON</t>
  </si>
  <si>
    <t>AOR</t>
  </si>
  <si>
    <t>DMGE</t>
  </si>
  <si>
    <t>Service courant</t>
  </si>
  <si>
    <t>AOO</t>
  </si>
  <si>
    <t>Travaux</t>
  </si>
  <si>
    <t>TOTAL GENERAL DES LIGNES A MARCHES</t>
  </si>
  <si>
    <t>NOTES</t>
  </si>
  <si>
    <t>(1) l'objet doit indiquer la nature exacte de la prestation</t>
  </si>
  <si>
    <t>(2) Budget Etat ou financement d'un bailleur de fonds</t>
  </si>
  <si>
    <t>(3) Travaux - fournitures - service de consultant - service courant</t>
  </si>
  <si>
    <t>(4) Mettre "Oui" si c'est un marché est réservé aux PME sinon mettre "Non"</t>
  </si>
  <si>
    <t xml:space="preserve">(5) AOO (Appel d'Offres National Ouvert) - AOI (Appel d'Offres International Ouvert) - PQL + AO (Appel d'Offres Ouvert Précédé d'une Préqualification) - AMI + AOR (Appel d'Offres Restreint précédé d'un Appel à Manifestation d'Intérêt) - AOR (Appel d'Offres Restreint) - G/G (marché de Gré à Gré) - DSP (convention de Délégation de Service Public, préciser si Parténariat Public Privé) </t>
  </si>
  <si>
    <t xml:space="preserve">(6) Structure qui est chargée de conduire la passation de l'appel d'offres (DAAF ou toute autre structure) </t>
  </si>
  <si>
    <t>(7) Structure qui a en charge de définir les prescriptions techniques du besoin à satifaire</t>
  </si>
  <si>
    <t>(8) Date de transmission du projet de DAO élaboré à la DMP</t>
  </si>
  <si>
    <t>(9) A renseigner uniquement que pour les appels d'offres de service de consultant</t>
  </si>
  <si>
    <t>601200: Achats de carburants et lubrifiants</t>
  </si>
  <si>
    <t>Date de transmission du projet de DAO élaboré à la DGMP (8)</t>
  </si>
  <si>
    <t>ANO / DGMP</t>
  </si>
  <si>
    <t>OK</t>
  </si>
  <si>
    <t>231000: Réhabilitation des locaux de la DGI</t>
  </si>
  <si>
    <t>211100:  Faire les travaux Cadastraux (DGI)</t>
  </si>
  <si>
    <t xml:space="preserve">MODELE DE PLAN SIMPLIFIE DE PASSATION DES MARCHES </t>
  </si>
  <si>
    <t>Année :</t>
  </si>
  <si>
    <t>Section :</t>
  </si>
  <si>
    <t>Institution :</t>
  </si>
  <si>
    <t>Contrat passé en Procédure Simplifiée à compétion Limitée  (PSL) et en Procédure Simplifiée à compétition Ouverte (PSO)</t>
  </si>
  <si>
    <t>Type de marché (3)</t>
  </si>
  <si>
    <t>Mode de passation
(4)</t>
  </si>
  <si>
    <t>Date de transmission du projet de DAO  à la CPMP (7)</t>
  </si>
  <si>
    <t>Date de Validation du DAO par la CPMP 
(3 jours)</t>
  </si>
  <si>
    <t>Date de sollicitation des entretrepises (Cas des PSL)
(8)</t>
  </si>
  <si>
    <t>Date de réception des lettres d'intention
(Cas des PSL)
(9)</t>
  </si>
  <si>
    <t>Date de publication de l'avis d'appel d'offres (15 jrs) (PSO uniquement)
(11)</t>
  </si>
  <si>
    <t>Date d'ouverture des plis</t>
  </si>
  <si>
    <t>Date d'attribution
(5 jours)</t>
  </si>
  <si>
    <t>Date de notification de l'attribution</t>
  </si>
  <si>
    <t>attributaire</t>
  </si>
  <si>
    <t>Autorité contractante</t>
  </si>
  <si>
    <t>PSO</t>
  </si>
  <si>
    <t xml:space="preserve">601100 Achats de petits matériels, fournitures de bureau et documentation </t>
  </si>
  <si>
    <t>PSL</t>
  </si>
  <si>
    <t xml:space="preserve">601400 Achats de fournitures et consommables pour le matériel informatique </t>
  </si>
  <si>
    <t xml:space="preserve">614300 Entretien des installations électriques, climatiseurs, sanitaires et plomberies </t>
  </si>
  <si>
    <t xml:space="preserve">614190 Autre entretien des locaux (y compris matériel et fournitures d'entretien) </t>
  </si>
  <si>
    <t xml:space="preserve">622500 Services extérieurs de gardiennage </t>
  </si>
  <si>
    <t>(1) l'objet doit avoir un rapport avec le besoin à acquerir</t>
  </si>
  <si>
    <t>(4)PSL (Procédure Simplifiée à compétition Limitée) - PSO (Procédure Simplifiée à compétition Ouverte)</t>
  </si>
  <si>
    <t>(5) Structure qui est chargée de conduire la passation de l'appel d'offres</t>
  </si>
  <si>
    <t>(6) Structure qui a en charge de définir les prescriptions techniques du besoin à satifaire</t>
  </si>
  <si>
    <t>(7) Date de transmission du projet de DAO élaboré à la CPMP</t>
  </si>
  <si>
    <t>(8) et (9) A renseigner uniquement dans le cas des PSL</t>
  </si>
  <si>
    <t>(10) et (11) A Renseigner uniquement dans le cas d'une PSO</t>
  </si>
  <si>
    <t>614110 Entretien des locaux</t>
  </si>
  <si>
    <t>Date de de transmission de l'AAO à la DGMP 
(PSO uniquement)
(10)</t>
  </si>
  <si>
    <t>78011201831 (Améliorer le Fonctionnement des Services des Impôts)</t>
  </si>
  <si>
    <t>78011201873 (Améliorer le Fonctionnement des Régies Financières des Impôts</t>
  </si>
  <si>
    <t>78011201984 (Coordonner et Suivre les Activités des Services des Impôts)</t>
  </si>
  <si>
    <t>78011202080 (Améliorer le Fonctionnement des Services Techniques)</t>
  </si>
  <si>
    <t>90011200005 (Améliorer le Fonctionnement des Brigades de Contrôle)</t>
  </si>
  <si>
    <t>78011202330 (Gérer le Budget et le Patrimoine de l'Administration Fiscale)</t>
  </si>
  <si>
    <t xml:space="preserve"> PLAN DE PASSATION DES MARCHES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</si>
</sst>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 Black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4"/>
      <name val="Arial Black"/>
      <family val="2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8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>
      <alignment vertical="center"/>
    </xf>
    <xf numFmtId="164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/>
    <xf numFmtId="0" fontId="15" fillId="2" borderId="0" xfId="0" applyFont="1" applyFill="1"/>
    <xf numFmtId="0" fontId="5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8" fillId="2" borderId="3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14" fontId="18" fillId="2" borderId="2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14" fontId="20" fillId="2" borderId="3" xfId="0" applyNumberFormat="1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14" fontId="20" fillId="2" borderId="2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27"/>
  <sheetViews>
    <sheetView tabSelected="1" view="pageBreakPreview" zoomScale="60" zoomScaleNormal="100" workbookViewId="0">
      <pane ySplit="6" topLeftCell="A7" activePane="bottomLeft" state="frozen"/>
      <selection pane="bottomLeft" activeCell="E8" sqref="E8"/>
    </sheetView>
  </sheetViews>
  <sheetFormatPr baseColWidth="10" defaultColWidth="11.42578125" defaultRowHeight="15" x14ac:dyDescent="0.25"/>
  <cols>
    <col min="1" max="1" width="11.7109375" style="2" customWidth="1"/>
    <col min="2" max="2" width="14.7109375" style="2" customWidth="1"/>
    <col min="3" max="3" width="59.7109375" style="2" bestFit="1" customWidth="1"/>
    <col min="4" max="4" width="17" style="2" customWidth="1"/>
    <col min="5" max="5" width="57.5703125" style="2" customWidth="1"/>
    <col min="6" max="6" width="14.140625" style="2" customWidth="1"/>
    <col min="7" max="7" width="13.7109375" style="2" customWidth="1"/>
    <col min="8" max="8" width="13.85546875" style="2" customWidth="1"/>
    <col min="9" max="9" width="19.42578125" style="2" customWidth="1"/>
    <col min="10" max="10" width="11.42578125" style="2" customWidth="1"/>
    <col min="11" max="12" width="15.140625" style="2" customWidth="1"/>
    <col min="13" max="13" width="11.5703125" style="2" customWidth="1"/>
    <col min="14" max="15" width="12.42578125" style="2" customWidth="1"/>
    <col min="16" max="16" width="12.85546875" style="2" customWidth="1"/>
    <col min="17" max="17" width="18" style="2" customWidth="1"/>
    <col min="18" max="18" width="13.140625" style="2" customWidth="1"/>
    <col min="19" max="19" width="14.5703125" style="2" customWidth="1"/>
    <col min="20" max="20" width="12.140625" style="2" customWidth="1"/>
    <col min="21" max="21" width="13.42578125" style="2" customWidth="1"/>
    <col min="22" max="22" width="12.42578125" style="2" customWidth="1"/>
    <col min="23" max="23" width="14.7109375" style="2" customWidth="1"/>
    <col min="24" max="24" width="0.28515625" style="2" customWidth="1"/>
    <col min="25" max="25" width="13.85546875" style="2" customWidth="1"/>
    <col min="26" max="26" width="13" style="2" customWidth="1"/>
    <col min="27" max="27" width="12.140625" style="2" customWidth="1"/>
    <col min="28" max="28" width="14.140625" style="2" hidden="1" customWidth="1"/>
    <col min="29" max="29" width="0" style="2" hidden="1" customWidth="1"/>
    <col min="30" max="16384" width="11.42578125" style="2"/>
  </cols>
  <sheetData>
    <row r="3" spans="1:29" ht="22.5" x14ac:dyDescent="0.25">
      <c r="A3" s="67" t="s">
        <v>91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17"/>
      <c r="AC3" s="17"/>
    </row>
    <row r="4" spans="1:29" ht="22.5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17"/>
      <c r="AC4" s="17"/>
    </row>
    <row r="5" spans="1:29" s="1" customFormat="1" ht="33" customHeight="1" x14ac:dyDescent="0.25">
      <c r="A5" s="64" t="s">
        <v>0</v>
      </c>
      <c r="B5" s="64" t="s">
        <v>1</v>
      </c>
      <c r="C5" s="64" t="s">
        <v>2</v>
      </c>
      <c r="D5" s="64" t="s">
        <v>3</v>
      </c>
      <c r="E5" s="64" t="s">
        <v>4</v>
      </c>
      <c r="F5" s="64" t="s">
        <v>5</v>
      </c>
      <c r="G5" s="64" t="s">
        <v>6</v>
      </c>
      <c r="H5" s="64" t="s">
        <v>7</v>
      </c>
      <c r="I5" s="64" t="s">
        <v>8</v>
      </c>
      <c r="J5" s="64" t="s">
        <v>9</v>
      </c>
      <c r="K5" s="64" t="s">
        <v>47</v>
      </c>
      <c r="L5" s="64" t="s">
        <v>10</v>
      </c>
      <c r="M5" s="64"/>
      <c r="N5" s="64" t="s">
        <v>11</v>
      </c>
      <c r="O5" s="64" t="s">
        <v>12</v>
      </c>
      <c r="P5" s="64"/>
      <c r="Q5" s="64" t="s">
        <v>13</v>
      </c>
      <c r="R5" s="64" t="s">
        <v>14</v>
      </c>
      <c r="S5" s="64" t="s">
        <v>15</v>
      </c>
      <c r="T5" s="64"/>
      <c r="U5" s="64" t="s">
        <v>16</v>
      </c>
      <c r="V5" s="64" t="s">
        <v>17</v>
      </c>
      <c r="W5" s="64"/>
      <c r="X5" s="64"/>
      <c r="Y5" s="64" t="s">
        <v>18</v>
      </c>
      <c r="Z5" s="64" t="s">
        <v>19</v>
      </c>
      <c r="AA5" s="64"/>
      <c r="AB5" s="19"/>
      <c r="AC5" s="19"/>
    </row>
    <row r="6" spans="1:29" s="1" customFormat="1" ht="105" customHeight="1" x14ac:dyDescent="0.25">
      <c r="A6" s="64"/>
      <c r="B6" s="65"/>
      <c r="C6" s="65"/>
      <c r="D6" s="64"/>
      <c r="E6" s="65"/>
      <c r="F6" s="64"/>
      <c r="G6" s="64"/>
      <c r="H6" s="65"/>
      <c r="I6" s="64"/>
      <c r="J6" s="65"/>
      <c r="K6" s="65"/>
      <c r="L6" s="6" t="s">
        <v>48</v>
      </c>
      <c r="M6" s="6" t="s">
        <v>20</v>
      </c>
      <c r="N6" s="64"/>
      <c r="O6" s="15" t="s">
        <v>21</v>
      </c>
      <c r="P6" s="15" t="s">
        <v>22</v>
      </c>
      <c r="Q6" s="65"/>
      <c r="R6" s="65"/>
      <c r="S6" s="6" t="s">
        <v>48</v>
      </c>
      <c r="T6" s="6" t="s">
        <v>20</v>
      </c>
      <c r="U6" s="64"/>
      <c r="V6" s="15" t="s">
        <v>23</v>
      </c>
      <c r="W6" s="64" t="s">
        <v>1</v>
      </c>
      <c r="X6" s="68"/>
      <c r="Y6" s="65"/>
      <c r="Z6" s="15" t="s">
        <v>24</v>
      </c>
      <c r="AA6" s="15" t="s">
        <v>25</v>
      </c>
      <c r="AB6" s="19"/>
      <c r="AC6" s="19"/>
    </row>
    <row r="7" spans="1:29" s="8" customFormat="1" ht="52.5" customHeight="1" x14ac:dyDescent="0.25">
      <c r="A7" s="15">
        <v>1</v>
      </c>
      <c r="B7" s="56" t="s">
        <v>26</v>
      </c>
      <c r="C7" s="58" t="s">
        <v>46</v>
      </c>
      <c r="D7" s="56" t="s">
        <v>27</v>
      </c>
      <c r="E7" s="59" t="s">
        <v>85</v>
      </c>
      <c r="F7" s="56" t="s">
        <v>28</v>
      </c>
      <c r="G7" s="56" t="s">
        <v>29</v>
      </c>
      <c r="H7" s="56" t="s">
        <v>30</v>
      </c>
      <c r="I7" s="56" t="s">
        <v>31</v>
      </c>
      <c r="J7" s="56" t="s">
        <v>31</v>
      </c>
      <c r="K7" s="14">
        <v>45197</v>
      </c>
      <c r="L7" s="14">
        <f t="shared" ref="L7:L9" si="0">K7+17</f>
        <v>45214</v>
      </c>
      <c r="M7" s="56"/>
      <c r="N7" s="14">
        <f>L7+30</f>
        <v>45244</v>
      </c>
      <c r="O7" s="14">
        <v>44950</v>
      </c>
      <c r="P7" s="14">
        <v>44950</v>
      </c>
      <c r="Q7" s="14">
        <f>P7+15</f>
        <v>44965</v>
      </c>
      <c r="R7" s="14">
        <f>Q7</f>
        <v>44965</v>
      </c>
      <c r="S7" s="14">
        <f>R7+13</f>
        <v>44978</v>
      </c>
      <c r="T7" s="56"/>
      <c r="U7" s="14">
        <f>S7+10</f>
        <v>44988</v>
      </c>
      <c r="V7" s="14">
        <f>U7+3</f>
        <v>44991</v>
      </c>
      <c r="W7" s="14">
        <f>V7+3</f>
        <v>44994</v>
      </c>
      <c r="X7" s="56"/>
      <c r="Y7" s="14">
        <f>W7+27</f>
        <v>45021</v>
      </c>
      <c r="Z7" s="14">
        <f>Y7+4</f>
        <v>45025</v>
      </c>
      <c r="AA7" s="14">
        <f>Z7+60</f>
        <v>45085</v>
      </c>
      <c r="AB7" s="16">
        <v>427150000</v>
      </c>
      <c r="AC7" s="17" t="s">
        <v>49</v>
      </c>
    </row>
    <row r="8" spans="1:29" s="7" customFormat="1" ht="43.5" customHeight="1" x14ac:dyDescent="0.25">
      <c r="A8" s="15">
        <v>2</v>
      </c>
      <c r="B8" s="56" t="s">
        <v>26</v>
      </c>
      <c r="C8" s="58" t="s">
        <v>46</v>
      </c>
      <c r="D8" s="56" t="s">
        <v>27</v>
      </c>
      <c r="E8" s="59" t="s">
        <v>86</v>
      </c>
      <c r="F8" s="56" t="s">
        <v>28</v>
      </c>
      <c r="G8" s="56" t="s">
        <v>29</v>
      </c>
      <c r="H8" s="56" t="s">
        <v>30</v>
      </c>
      <c r="I8" s="56" t="s">
        <v>31</v>
      </c>
      <c r="J8" s="56" t="s">
        <v>31</v>
      </c>
      <c r="K8" s="14">
        <v>45198</v>
      </c>
      <c r="L8" s="14">
        <f t="shared" si="0"/>
        <v>45215</v>
      </c>
      <c r="M8" s="56"/>
      <c r="N8" s="14">
        <f t="shared" ref="N8:N9" si="1">L8+30</f>
        <v>45245</v>
      </c>
      <c r="O8" s="14">
        <v>44950</v>
      </c>
      <c r="P8" s="14">
        <v>44950</v>
      </c>
      <c r="Q8" s="14">
        <f t="shared" ref="Q8:Q9" si="2">P8+15</f>
        <v>44965</v>
      </c>
      <c r="R8" s="14">
        <f t="shared" ref="R8:R9" si="3">Q8</f>
        <v>44965</v>
      </c>
      <c r="S8" s="14">
        <f t="shared" ref="S8:S9" si="4">R8+13</f>
        <v>44978</v>
      </c>
      <c r="T8" s="56"/>
      <c r="U8" s="14">
        <f t="shared" ref="U8:U9" si="5">S8+10</f>
        <v>44988</v>
      </c>
      <c r="V8" s="14">
        <f t="shared" ref="V8:W8" si="6">U8+3</f>
        <v>44991</v>
      </c>
      <c r="W8" s="14">
        <f t="shared" si="6"/>
        <v>44994</v>
      </c>
      <c r="X8" s="56"/>
      <c r="Y8" s="14">
        <f t="shared" ref="Y8:Y9" si="7">W8+27</f>
        <v>45021</v>
      </c>
      <c r="Z8" s="14">
        <f t="shared" ref="Z8:Z9" si="8">Y8+4</f>
        <v>45025</v>
      </c>
      <c r="AA8" s="14">
        <f t="shared" ref="AA8:AA9" si="9">Z8+60</f>
        <v>45085</v>
      </c>
      <c r="AB8" s="16">
        <v>563840000</v>
      </c>
      <c r="AC8" s="17" t="s">
        <v>49</v>
      </c>
    </row>
    <row r="9" spans="1:29" s="7" customFormat="1" ht="41.25" customHeight="1" x14ac:dyDescent="0.25">
      <c r="A9" s="15">
        <v>3</v>
      </c>
      <c r="B9" s="56" t="s">
        <v>26</v>
      </c>
      <c r="C9" s="58" t="s">
        <v>46</v>
      </c>
      <c r="D9" s="56" t="s">
        <v>27</v>
      </c>
      <c r="E9" s="59" t="s">
        <v>87</v>
      </c>
      <c r="F9" s="56" t="s">
        <v>28</v>
      </c>
      <c r="G9" s="56" t="s">
        <v>29</v>
      </c>
      <c r="H9" s="56" t="s">
        <v>30</v>
      </c>
      <c r="I9" s="56" t="s">
        <v>31</v>
      </c>
      <c r="J9" s="56" t="s">
        <v>31</v>
      </c>
      <c r="K9" s="14">
        <v>45198</v>
      </c>
      <c r="L9" s="14">
        <f t="shared" si="0"/>
        <v>45215</v>
      </c>
      <c r="M9" s="56"/>
      <c r="N9" s="14">
        <f t="shared" si="1"/>
        <v>45245</v>
      </c>
      <c r="O9" s="14">
        <v>44950</v>
      </c>
      <c r="P9" s="14">
        <v>44950</v>
      </c>
      <c r="Q9" s="14">
        <f t="shared" si="2"/>
        <v>44965</v>
      </c>
      <c r="R9" s="14">
        <f t="shared" si="3"/>
        <v>44965</v>
      </c>
      <c r="S9" s="14">
        <f t="shared" si="4"/>
        <v>44978</v>
      </c>
      <c r="T9" s="56"/>
      <c r="U9" s="14">
        <f t="shared" si="5"/>
        <v>44988</v>
      </c>
      <c r="V9" s="14">
        <f t="shared" ref="V9:W9" si="10">U9+3</f>
        <v>44991</v>
      </c>
      <c r="W9" s="14">
        <f t="shared" si="10"/>
        <v>44994</v>
      </c>
      <c r="X9" s="56"/>
      <c r="Y9" s="14">
        <f t="shared" si="7"/>
        <v>45021</v>
      </c>
      <c r="Z9" s="14">
        <f t="shared" si="8"/>
        <v>45025</v>
      </c>
      <c r="AA9" s="14">
        <f t="shared" si="9"/>
        <v>45085</v>
      </c>
      <c r="AB9" s="16">
        <v>205000000</v>
      </c>
      <c r="AC9" s="17" t="s">
        <v>49</v>
      </c>
    </row>
    <row r="10" spans="1:29" s="7" customFormat="1" ht="45" customHeight="1" x14ac:dyDescent="0.25">
      <c r="A10" s="15">
        <v>4</v>
      </c>
      <c r="B10" s="56" t="s">
        <v>26</v>
      </c>
      <c r="C10" s="58" t="s">
        <v>46</v>
      </c>
      <c r="D10" s="56" t="s">
        <v>27</v>
      </c>
      <c r="E10" s="59" t="s">
        <v>88</v>
      </c>
      <c r="F10" s="56" t="s">
        <v>28</v>
      </c>
      <c r="G10" s="56" t="s">
        <v>29</v>
      </c>
      <c r="H10" s="56" t="s">
        <v>30</v>
      </c>
      <c r="I10" s="56" t="s">
        <v>31</v>
      </c>
      <c r="J10" s="56" t="s">
        <v>31</v>
      </c>
      <c r="K10" s="14">
        <v>45198</v>
      </c>
      <c r="L10" s="14">
        <f t="shared" ref="L10:L14" si="11">K10+17</f>
        <v>45215</v>
      </c>
      <c r="M10" s="56"/>
      <c r="N10" s="14">
        <f t="shared" ref="N10:N14" si="12">L10+30</f>
        <v>45245</v>
      </c>
      <c r="O10" s="14">
        <v>44950</v>
      </c>
      <c r="P10" s="14">
        <v>44950</v>
      </c>
      <c r="Q10" s="14">
        <f t="shared" ref="Q10:Q14" si="13">P10+15</f>
        <v>44965</v>
      </c>
      <c r="R10" s="14">
        <f t="shared" ref="R10" si="14">Q10</f>
        <v>44965</v>
      </c>
      <c r="S10" s="14">
        <f t="shared" ref="S10:S14" si="15">R10+13</f>
        <v>44978</v>
      </c>
      <c r="T10" s="56"/>
      <c r="U10" s="14">
        <f t="shared" ref="U10:U14" si="16">S10+10</f>
        <v>44988</v>
      </c>
      <c r="V10" s="14">
        <f t="shared" ref="V10:V14" si="17">U10+3</f>
        <v>44991</v>
      </c>
      <c r="W10" s="14">
        <f t="shared" ref="W10:W14" si="18">V10+3</f>
        <v>44994</v>
      </c>
      <c r="X10" s="56"/>
      <c r="Y10" s="14">
        <f t="shared" ref="Y10:Y14" si="19">W10+27</f>
        <v>45021</v>
      </c>
      <c r="Z10" s="14">
        <f t="shared" ref="Z10:Z14" si="20">Y10+4</f>
        <v>45025</v>
      </c>
      <c r="AA10" s="14">
        <f t="shared" ref="AA10:AA12" si="21">Z10+60</f>
        <v>45085</v>
      </c>
      <c r="AB10" s="16"/>
      <c r="AC10" s="17"/>
    </row>
    <row r="11" spans="1:29" s="7" customFormat="1" ht="42" customHeight="1" x14ac:dyDescent="0.25">
      <c r="A11" s="15">
        <v>5</v>
      </c>
      <c r="B11" s="56" t="s">
        <v>26</v>
      </c>
      <c r="C11" s="58" t="s">
        <v>46</v>
      </c>
      <c r="D11" s="56" t="s">
        <v>27</v>
      </c>
      <c r="E11" s="59" t="s">
        <v>89</v>
      </c>
      <c r="F11" s="56" t="s">
        <v>28</v>
      </c>
      <c r="G11" s="56" t="s">
        <v>29</v>
      </c>
      <c r="H11" s="56" t="s">
        <v>30</v>
      </c>
      <c r="I11" s="56" t="s">
        <v>31</v>
      </c>
      <c r="J11" s="56" t="s">
        <v>31</v>
      </c>
      <c r="K11" s="14">
        <v>45198</v>
      </c>
      <c r="L11" s="14">
        <f t="shared" si="11"/>
        <v>45215</v>
      </c>
      <c r="M11" s="56"/>
      <c r="N11" s="14">
        <f t="shared" si="12"/>
        <v>45245</v>
      </c>
      <c r="O11" s="14">
        <v>44950</v>
      </c>
      <c r="P11" s="14">
        <v>44950</v>
      </c>
      <c r="Q11" s="14">
        <f t="shared" si="13"/>
        <v>44965</v>
      </c>
      <c r="R11" s="14">
        <v>44965</v>
      </c>
      <c r="S11" s="14">
        <f t="shared" si="15"/>
        <v>44978</v>
      </c>
      <c r="T11" s="56"/>
      <c r="U11" s="14">
        <f t="shared" si="16"/>
        <v>44988</v>
      </c>
      <c r="V11" s="14">
        <f t="shared" si="17"/>
        <v>44991</v>
      </c>
      <c r="W11" s="14">
        <f t="shared" si="18"/>
        <v>44994</v>
      </c>
      <c r="X11" s="56"/>
      <c r="Y11" s="14">
        <f t="shared" si="19"/>
        <v>45021</v>
      </c>
      <c r="Z11" s="14">
        <f t="shared" si="20"/>
        <v>45025</v>
      </c>
      <c r="AA11" s="14">
        <f t="shared" si="21"/>
        <v>45085</v>
      </c>
      <c r="AB11" s="16">
        <v>477000887</v>
      </c>
      <c r="AC11" s="17" t="s">
        <v>49</v>
      </c>
    </row>
    <row r="12" spans="1:29" s="7" customFormat="1" ht="42.75" customHeight="1" x14ac:dyDescent="0.25">
      <c r="A12" s="15">
        <v>6</v>
      </c>
      <c r="B12" s="56" t="s">
        <v>26</v>
      </c>
      <c r="C12" s="9" t="s">
        <v>46</v>
      </c>
      <c r="D12" s="56" t="s">
        <v>27</v>
      </c>
      <c r="E12" s="59" t="s">
        <v>90</v>
      </c>
      <c r="F12" s="56" t="s">
        <v>28</v>
      </c>
      <c r="G12" s="56" t="s">
        <v>29</v>
      </c>
      <c r="H12" s="56" t="s">
        <v>30</v>
      </c>
      <c r="I12" s="56" t="s">
        <v>31</v>
      </c>
      <c r="J12" s="56" t="s">
        <v>31</v>
      </c>
      <c r="K12" s="14">
        <v>45198</v>
      </c>
      <c r="L12" s="14">
        <f t="shared" si="11"/>
        <v>45215</v>
      </c>
      <c r="M12" s="56"/>
      <c r="N12" s="14">
        <f t="shared" si="12"/>
        <v>45245</v>
      </c>
      <c r="O12" s="14">
        <v>44950</v>
      </c>
      <c r="P12" s="14">
        <v>44950</v>
      </c>
      <c r="Q12" s="14">
        <f t="shared" si="13"/>
        <v>44965</v>
      </c>
      <c r="R12" s="14">
        <v>44965</v>
      </c>
      <c r="S12" s="14">
        <f t="shared" si="15"/>
        <v>44978</v>
      </c>
      <c r="T12" s="56"/>
      <c r="U12" s="14">
        <f t="shared" si="16"/>
        <v>44988</v>
      </c>
      <c r="V12" s="14">
        <f t="shared" si="17"/>
        <v>44991</v>
      </c>
      <c r="W12" s="14">
        <f t="shared" si="18"/>
        <v>44994</v>
      </c>
      <c r="X12" s="56"/>
      <c r="Y12" s="14">
        <f t="shared" si="19"/>
        <v>45021</v>
      </c>
      <c r="Z12" s="14">
        <f t="shared" si="20"/>
        <v>45025</v>
      </c>
      <c r="AA12" s="14">
        <f t="shared" si="21"/>
        <v>45085</v>
      </c>
      <c r="AB12" s="16">
        <v>288000000</v>
      </c>
      <c r="AC12" s="17" t="s">
        <v>49</v>
      </c>
    </row>
    <row r="13" spans="1:29" s="7" customFormat="1" ht="29.25" customHeight="1" x14ac:dyDescent="0.25">
      <c r="A13" s="15">
        <v>7</v>
      </c>
      <c r="B13" s="56" t="s">
        <v>26</v>
      </c>
      <c r="C13" s="58" t="s">
        <v>50</v>
      </c>
      <c r="D13" s="56" t="s">
        <v>27</v>
      </c>
      <c r="E13" s="57">
        <v>78011201835</v>
      </c>
      <c r="F13" s="56" t="s">
        <v>34</v>
      </c>
      <c r="G13" s="56" t="s">
        <v>29</v>
      </c>
      <c r="H13" s="56" t="s">
        <v>33</v>
      </c>
      <c r="I13" s="56" t="s">
        <v>31</v>
      </c>
      <c r="J13" s="56" t="s">
        <v>31</v>
      </c>
      <c r="K13" s="14">
        <v>45230</v>
      </c>
      <c r="L13" s="14">
        <f t="shared" si="11"/>
        <v>45247</v>
      </c>
      <c r="M13" s="56"/>
      <c r="N13" s="14">
        <f t="shared" si="12"/>
        <v>45277</v>
      </c>
      <c r="O13" s="14">
        <v>44996</v>
      </c>
      <c r="P13" s="14">
        <v>44996</v>
      </c>
      <c r="Q13" s="14">
        <f t="shared" si="13"/>
        <v>45011</v>
      </c>
      <c r="R13" s="14">
        <v>45011</v>
      </c>
      <c r="S13" s="14">
        <f t="shared" si="15"/>
        <v>45024</v>
      </c>
      <c r="T13" s="14"/>
      <c r="U13" s="14">
        <f t="shared" si="16"/>
        <v>45034</v>
      </c>
      <c r="V13" s="14">
        <f t="shared" si="17"/>
        <v>45037</v>
      </c>
      <c r="W13" s="14">
        <f t="shared" si="18"/>
        <v>45040</v>
      </c>
      <c r="X13" s="14"/>
      <c r="Y13" s="14">
        <f t="shared" si="19"/>
        <v>45067</v>
      </c>
      <c r="Z13" s="14">
        <f t="shared" si="20"/>
        <v>45071</v>
      </c>
      <c r="AA13" s="14">
        <f>Z13+120</f>
        <v>45191</v>
      </c>
      <c r="AB13" s="18"/>
      <c r="AC13" s="17"/>
    </row>
    <row r="14" spans="1:29" s="7" customFormat="1" ht="29.25" customHeight="1" x14ac:dyDescent="0.25">
      <c r="A14" s="15">
        <v>9</v>
      </c>
      <c r="B14" s="56" t="s">
        <v>26</v>
      </c>
      <c r="C14" s="9" t="s">
        <v>51</v>
      </c>
      <c r="D14" s="56" t="s">
        <v>27</v>
      </c>
      <c r="E14" s="57">
        <v>78011201738</v>
      </c>
      <c r="F14" s="56" t="s">
        <v>34</v>
      </c>
      <c r="G14" s="56" t="s">
        <v>29</v>
      </c>
      <c r="H14" s="56" t="s">
        <v>30</v>
      </c>
      <c r="I14" s="56" t="s">
        <v>31</v>
      </c>
      <c r="J14" s="56" t="s">
        <v>31</v>
      </c>
      <c r="K14" s="14">
        <v>45230</v>
      </c>
      <c r="L14" s="14">
        <f t="shared" si="11"/>
        <v>45247</v>
      </c>
      <c r="M14" s="56"/>
      <c r="N14" s="14">
        <f t="shared" si="12"/>
        <v>45277</v>
      </c>
      <c r="O14" s="14">
        <v>44996</v>
      </c>
      <c r="P14" s="14">
        <v>44996</v>
      </c>
      <c r="Q14" s="14">
        <f t="shared" si="13"/>
        <v>45011</v>
      </c>
      <c r="R14" s="14">
        <v>45011</v>
      </c>
      <c r="S14" s="14">
        <f t="shared" si="15"/>
        <v>45024</v>
      </c>
      <c r="T14" s="56"/>
      <c r="U14" s="14">
        <f t="shared" si="16"/>
        <v>45034</v>
      </c>
      <c r="V14" s="14">
        <f t="shared" si="17"/>
        <v>45037</v>
      </c>
      <c r="W14" s="14">
        <f t="shared" si="18"/>
        <v>45040</v>
      </c>
      <c r="X14" s="56"/>
      <c r="Y14" s="14">
        <f t="shared" si="19"/>
        <v>45067</v>
      </c>
      <c r="Z14" s="14">
        <f t="shared" si="20"/>
        <v>45071</v>
      </c>
      <c r="AA14" s="14">
        <f>Z14+120</f>
        <v>45191</v>
      </c>
      <c r="AB14" s="18"/>
      <c r="AC14" s="17"/>
    </row>
    <row r="15" spans="1:29" s="7" customFormat="1" ht="26.25" customHeight="1" x14ac:dyDescent="0.25">
      <c r="A15" s="15"/>
      <c r="B15" s="66" t="s">
        <v>35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17"/>
      <c r="AC15" s="17"/>
    </row>
    <row r="16" spans="1:29" s="22" customFormat="1" ht="12.7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1"/>
    </row>
    <row r="17" spans="1:29" s="22" customFormat="1" ht="12.75" x14ac:dyDescent="0.25">
      <c r="A17" s="23" t="s">
        <v>36</v>
      </c>
      <c r="B17" s="20"/>
      <c r="C17" s="20"/>
      <c r="D17" s="20"/>
      <c r="E17" s="20"/>
      <c r="F17" s="20"/>
      <c r="G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9" s="22" customFormat="1" ht="12.75" x14ac:dyDescent="0.25">
      <c r="A18" s="62" t="s">
        <v>37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20"/>
      <c r="S18" s="20"/>
    </row>
    <row r="19" spans="1:29" s="22" customFormat="1" ht="12.75" x14ac:dyDescent="0.25">
      <c r="A19" s="62" t="s">
        <v>38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20"/>
      <c r="S19" s="20"/>
    </row>
    <row r="20" spans="1:29" s="22" customFormat="1" ht="12.75" x14ac:dyDescent="0.25">
      <c r="A20" s="62" t="s">
        <v>39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20"/>
      <c r="S20" s="20"/>
    </row>
    <row r="21" spans="1:29" s="22" customFormat="1" ht="12" customHeight="1" x14ac:dyDescent="0.25">
      <c r="A21" s="62" t="s">
        <v>40</v>
      </c>
      <c r="B21" s="62"/>
      <c r="C21" s="62"/>
      <c r="D21" s="62"/>
      <c r="E21" s="62"/>
      <c r="F21" s="62"/>
      <c r="G21" s="62"/>
      <c r="H21" s="62"/>
      <c r="I21" s="24"/>
      <c r="J21" s="24"/>
      <c r="K21" s="24"/>
      <c r="L21" s="24"/>
      <c r="M21" s="24"/>
      <c r="N21" s="24"/>
      <c r="O21" s="24"/>
      <c r="P21" s="24"/>
      <c r="Q21" s="24"/>
      <c r="R21" s="20"/>
      <c r="S21" s="20"/>
    </row>
    <row r="22" spans="1:29" ht="12.75" customHeight="1" x14ac:dyDescent="0.25">
      <c r="A22" s="63" t="s">
        <v>41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3"/>
      <c r="R22" s="3"/>
      <c r="S22" s="3"/>
      <c r="T22" s="4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25">
      <c r="A23" s="61" t="s">
        <v>42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4"/>
      <c r="S23" s="4"/>
      <c r="T23" s="4"/>
      <c r="U23" s="5"/>
      <c r="V23" s="5"/>
      <c r="W23" s="5"/>
      <c r="X23" s="5"/>
      <c r="Y23" s="5"/>
      <c r="Z23" s="5"/>
      <c r="AA23" s="5"/>
      <c r="AB23" s="5"/>
      <c r="AC23" s="5"/>
    </row>
    <row r="24" spans="1:29" s="3" customFormat="1" ht="12.75" x14ac:dyDescent="0.25">
      <c r="A24" s="61" t="s">
        <v>43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29" s="3" customFormat="1" ht="12.75" x14ac:dyDescent="0.25">
      <c r="A25" s="61" t="s">
        <v>44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29" s="3" customFormat="1" ht="12.75" x14ac:dyDescent="0.25">
      <c r="A26" s="61" t="s">
        <v>45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29" s="3" customFormat="1" ht="12.75" x14ac:dyDescent="0.25">
      <c r="I27" s="35"/>
    </row>
  </sheetData>
  <mergeCells count="33">
    <mergeCell ref="A3:AA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Z5:AA5"/>
    <mergeCell ref="W6:X6"/>
    <mergeCell ref="J5:J6"/>
    <mergeCell ref="K5:K6"/>
    <mergeCell ref="L5:M5"/>
    <mergeCell ref="N5:N6"/>
    <mergeCell ref="V5:X5"/>
    <mergeCell ref="Y5:Y6"/>
    <mergeCell ref="A23:Q23"/>
    <mergeCell ref="A24:Q24"/>
    <mergeCell ref="A25:Q25"/>
    <mergeCell ref="O5:P5"/>
    <mergeCell ref="Q5:Q6"/>
    <mergeCell ref="R5:R6"/>
    <mergeCell ref="S5:T5"/>
    <mergeCell ref="U5:U6"/>
    <mergeCell ref="B15:AA15"/>
    <mergeCell ref="A26:P26"/>
    <mergeCell ref="A18:Q18"/>
    <mergeCell ref="A19:Q19"/>
    <mergeCell ref="A20:Q20"/>
    <mergeCell ref="A21:H21"/>
    <mergeCell ref="A22:P22"/>
  </mergeCells>
  <pageMargins left="0.25" right="0.25" top="0.75" bottom="0.75" header="0.3" footer="0.3"/>
  <pageSetup paperSize="9" scale="32" orientation="landscape" horizontalDpi="300" verticalDpi="300" r:id="rId1"/>
  <colBreaks count="1" manualBreakCount="1">
    <brk id="27" min="2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view="pageBreakPreview" zoomScale="60" zoomScaleNormal="100" workbookViewId="0">
      <pane ySplit="9" topLeftCell="A10" activePane="bottomLeft" state="frozen"/>
      <selection pane="bottomLeft" activeCell="A10" sqref="A10:XFD10"/>
    </sheetView>
  </sheetViews>
  <sheetFormatPr baseColWidth="10" defaultRowHeight="15" x14ac:dyDescent="0.25"/>
  <cols>
    <col min="1" max="1" width="9.140625" customWidth="1"/>
    <col min="2" max="2" width="109.140625" customWidth="1"/>
    <col min="3" max="3" width="42.28515625" bestFit="1" customWidth="1"/>
    <col min="4" max="4" width="20.28515625" bestFit="1" customWidth="1"/>
    <col min="5" max="5" width="31.140625" bestFit="1" customWidth="1"/>
    <col min="6" max="6" width="15.85546875" bestFit="1" customWidth="1"/>
    <col min="7" max="10" width="16.85546875" bestFit="1" customWidth="1"/>
    <col min="13" max="16" width="16.85546875" bestFit="1" customWidth="1"/>
    <col min="18" max="19" width="16.85546875" bestFit="1" customWidth="1"/>
    <col min="21" max="22" width="16.85546875" bestFit="1" customWidth="1"/>
  </cols>
  <sheetData>
    <row r="1" spans="1:22" ht="27" x14ac:dyDescent="0.25">
      <c r="A1" s="69" t="s">
        <v>52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2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22.5" hidden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2"/>
      <c r="M3" s="11" t="s">
        <v>53</v>
      </c>
      <c r="N3" s="2"/>
      <c r="O3" s="13">
        <v>2023</v>
      </c>
      <c r="P3" s="10"/>
      <c r="Q3" s="10"/>
      <c r="R3" s="10"/>
      <c r="S3" s="10"/>
      <c r="T3" s="10"/>
      <c r="U3" s="10"/>
      <c r="V3" s="10"/>
    </row>
    <row r="4" spans="1:22" ht="22.5" hidden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2"/>
      <c r="M4" s="11" t="s">
        <v>54</v>
      </c>
      <c r="N4" s="2"/>
      <c r="O4" s="2"/>
      <c r="P4" s="10"/>
      <c r="Q4" s="10"/>
      <c r="R4" s="10"/>
      <c r="S4" s="10"/>
      <c r="T4" s="10"/>
      <c r="U4" s="10"/>
      <c r="V4" s="10"/>
    </row>
    <row r="5" spans="1:22" ht="22.5" hidden="1" x14ac:dyDescent="0.25">
      <c r="A5" s="10"/>
      <c r="B5" s="10"/>
      <c r="C5" s="10"/>
      <c r="D5" s="2"/>
      <c r="E5" s="2"/>
      <c r="F5" s="2"/>
      <c r="G5" s="10"/>
      <c r="H5" s="10"/>
      <c r="I5" s="10"/>
      <c r="J5" s="10"/>
      <c r="K5" s="10"/>
      <c r="L5" s="2"/>
      <c r="M5" s="11" t="s">
        <v>55</v>
      </c>
      <c r="N5" s="10"/>
      <c r="O5" s="13" t="s">
        <v>26</v>
      </c>
      <c r="P5" s="2"/>
      <c r="Q5" s="10"/>
      <c r="R5" s="10"/>
      <c r="S5" s="10"/>
      <c r="T5" s="10"/>
      <c r="U5" s="10"/>
      <c r="V5" s="10"/>
    </row>
    <row r="6" spans="1:22" ht="22.5" hidden="1" x14ac:dyDescent="0.25">
      <c r="A6" s="70" t="s">
        <v>56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22" hidden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s="33" customFormat="1" ht="22.5" customHeight="1" x14ac:dyDescent="0.25">
      <c r="A8" s="71" t="s">
        <v>0</v>
      </c>
      <c r="B8" s="72" t="s">
        <v>2</v>
      </c>
      <c r="C8" s="72" t="s">
        <v>3</v>
      </c>
      <c r="D8" s="72" t="s">
        <v>4</v>
      </c>
      <c r="E8" s="72" t="s">
        <v>57</v>
      </c>
      <c r="F8" s="72" t="s">
        <v>58</v>
      </c>
      <c r="G8" s="72" t="s">
        <v>59</v>
      </c>
      <c r="H8" s="72" t="s">
        <v>60</v>
      </c>
      <c r="I8" s="72" t="s">
        <v>61</v>
      </c>
      <c r="J8" s="72" t="s">
        <v>62</v>
      </c>
      <c r="K8" s="72" t="s">
        <v>84</v>
      </c>
      <c r="L8" s="72" t="s">
        <v>63</v>
      </c>
      <c r="M8" s="72" t="s">
        <v>64</v>
      </c>
      <c r="N8" s="72"/>
      <c r="O8" s="72" t="s">
        <v>65</v>
      </c>
      <c r="P8" s="72" t="s">
        <v>66</v>
      </c>
      <c r="Q8" s="72"/>
      <c r="R8" s="72" t="s">
        <v>17</v>
      </c>
      <c r="S8" s="72"/>
      <c r="T8" s="72"/>
      <c r="U8" s="72" t="s">
        <v>19</v>
      </c>
      <c r="V8" s="72"/>
    </row>
    <row r="9" spans="1:22" s="33" customFormat="1" ht="99" customHeight="1" x14ac:dyDescent="0.25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36" t="s">
        <v>21</v>
      </c>
      <c r="N9" s="36" t="s">
        <v>22</v>
      </c>
      <c r="O9" s="72"/>
      <c r="P9" s="72"/>
      <c r="Q9" s="72"/>
      <c r="R9" s="36" t="s">
        <v>67</v>
      </c>
      <c r="S9" s="37" t="s">
        <v>68</v>
      </c>
      <c r="T9" s="38"/>
      <c r="U9" s="36" t="s">
        <v>24</v>
      </c>
      <c r="V9" s="36" t="s">
        <v>25</v>
      </c>
    </row>
    <row r="10" spans="1:22" s="33" customFormat="1" ht="30" customHeight="1" x14ac:dyDescent="0.25">
      <c r="A10" s="39">
        <v>1</v>
      </c>
      <c r="B10" s="40" t="s">
        <v>75</v>
      </c>
      <c r="C10" s="37" t="s">
        <v>27</v>
      </c>
      <c r="D10" s="37">
        <v>61011200103</v>
      </c>
      <c r="E10" s="37" t="s">
        <v>32</v>
      </c>
      <c r="F10" s="37" t="s">
        <v>71</v>
      </c>
      <c r="G10" s="41">
        <v>44958</v>
      </c>
      <c r="H10" s="41">
        <f t="shared" ref="H10" si="0">G10+3</f>
        <v>44961</v>
      </c>
      <c r="I10" s="42">
        <f t="shared" ref="I10" si="1">H10-7</f>
        <v>44954</v>
      </c>
      <c r="J10" s="42">
        <f t="shared" ref="J10" si="2">I10+3</f>
        <v>44957</v>
      </c>
      <c r="K10" s="41"/>
      <c r="L10" s="41"/>
      <c r="M10" s="43">
        <f t="shared" ref="M10" si="3">J10+18</f>
        <v>44975</v>
      </c>
      <c r="N10" s="43">
        <v>44638</v>
      </c>
      <c r="O10" s="41">
        <f t="shared" ref="O10" si="4">N10+5</f>
        <v>44643</v>
      </c>
      <c r="P10" s="41">
        <f t="shared" ref="P10" si="5">O10+3</f>
        <v>44646</v>
      </c>
      <c r="Q10" s="44"/>
      <c r="R10" s="43">
        <f t="shared" ref="R10" si="6">P10+13</f>
        <v>44659</v>
      </c>
      <c r="S10" s="45">
        <f t="shared" ref="S10" si="7">R10+5</f>
        <v>44664</v>
      </c>
      <c r="T10" s="46"/>
      <c r="U10" s="43">
        <f t="shared" ref="U10" si="8">S10+10</f>
        <v>44674</v>
      </c>
      <c r="V10" s="43">
        <v>45291</v>
      </c>
    </row>
    <row r="11" spans="1:22" s="33" customFormat="1" ht="31.5" customHeight="1" x14ac:dyDescent="0.25">
      <c r="A11" s="39">
        <v>2</v>
      </c>
      <c r="B11" s="40" t="s">
        <v>75</v>
      </c>
      <c r="C11" s="37" t="s">
        <v>27</v>
      </c>
      <c r="D11" s="37">
        <v>55011200087</v>
      </c>
      <c r="E11" s="37" t="s">
        <v>32</v>
      </c>
      <c r="F11" s="37" t="s">
        <v>71</v>
      </c>
      <c r="G11" s="41">
        <v>44958</v>
      </c>
      <c r="H11" s="41">
        <f t="shared" ref="H11:H26" si="9">G11+3</f>
        <v>44961</v>
      </c>
      <c r="I11" s="42">
        <f t="shared" ref="I11:I26" si="10">H11-7</f>
        <v>44954</v>
      </c>
      <c r="J11" s="42">
        <f t="shared" ref="J11:J26" si="11">I11+3</f>
        <v>44957</v>
      </c>
      <c r="K11" s="41"/>
      <c r="L11" s="41"/>
      <c r="M11" s="43">
        <f t="shared" ref="M11:M26" si="12">J11+18</f>
        <v>44975</v>
      </c>
      <c r="N11" s="43">
        <v>44638</v>
      </c>
      <c r="O11" s="41">
        <f t="shared" ref="O11:O26" si="13">N11+5</f>
        <v>44643</v>
      </c>
      <c r="P11" s="41">
        <f t="shared" ref="P11:P26" si="14">O11+3</f>
        <v>44646</v>
      </c>
      <c r="Q11" s="44"/>
      <c r="R11" s="43">
        <f t="shared" ref="R11:R26" si="15">P11+13</f>
        <v>44659</v>
      </c>
      <c r="S11" s="45">
        <f t="shared" ref="S11:S26" si="16">R11+5</f>
        <v>44664</v>
      </c>
      <c r="T11" s="46"/>
      <c r="U11" s="43">
        <f t="shared" ref="U11:U26" si="17">S11+10</f>
        <v>44674</v>
      </c>
      <c r="V11" s="43">
        <v>45291</v>
      </c>
    </row>
    <row r="12" spans="1:22" s="33" customFormat="1" ht="33" customHeight="1" x14ac:dyDescent="0.25">
      <c r="A12" s="39">
        <v>3</v>
      </c>
      <c r="B12" s="40" t="s">
        <v>75</v>
      </c>
      <c r="C12" s="37" t="s">
        <v>27</v>
      </c>
      <c r="D12" s="37">
        <v>78011201984</v>
      </c>
      <c r="E12" s="37" t="s">
        <v>32</v>
      </c>
      <c r="F12" s="37" t="s">
        <v>71</v>
      </c>
      <c r="G12" s="41">
        <v>44958</v>
      </c>
      <c r="H12" s="41">
        <f t="shared" si="9"/>
        <v>44961</v>
      </c>
      <c r="I12" s="42">
        <f t="shared" si="10"/>
        <v>44954</v>
      </c>
      <c r="J12" s="42">
        <f t="shared" si="11"/>
        <v>44957</v>
      </c>
      <c r="K12" s="41"/>
      <c r="L12" s="41"/>
      <c r="M12" s="43">
        <f t="shared" si="12"/>
        <v>44975</v>
      </c>
      <c r="N12" s="43">
        <v>44638</v>
      </c>
      <c r="O12" s="41">
        <f t="shared" si="13"/>
        <v>44643</v>
      </c>
      <c r="P12" s="41">
        <f t="shared" si="14"/>
        <v>44646</v>
      </c>
      <c r="Q12" s="44"/>
      <c r="R12" s="43">
        <f t="shared" si="15"/>
        <v>44659</v>
      </c>
      <c r="S12" s="45">
        <f t="shared" si="16"/>
        <v>44664</v>
      </c>
      <c r="T12" s="46"/>
      <c r="U12" s="43">
        <f t="shared" si="17"/>
        <v>44674</v>
      </c>
      <c r="V12" s="43">
        <v>45291</v>
      </c>
    </row>
    <row r="13" spans="1:22" s="33" customFormat="1" ht="32.25" customHeight="1" x14ac:dyDescent="0.25">
      <c r="A13" s="39">
        <v>4</v>
      </c>
      <c r="B13" s="40" t="s">
        <v>75</v>
      </c>
      <c r="C13" s="37" t="s">
        <v>27</v>
      </c>
      <c r="D13" s="37">
        <v>78011202080</v>
      </c>
      <c r="E13" s="37" t="s">
        <v>32</v>
      </c>
      <c r="F13" s="37" t="s">
        <v>71</v>
      </c>
      <c r="G13" s="41">
        <v>44958</v>
      </c>
      <c r="H13" s="41">
        <f t="shared" si="9"/>
        <v>44961</v>
      </c>
      <c r="I13" s="42">
        <f t="shared" si="10"/>
        <v>44954</v>
      </c>
      <c r="J13" s="42">
        <f t="shared" si="11"/>
        <v>44957</v>
      </c>
      <c r="K13" s="41"/>
      <c r="L13" s="41"/>
      <c r="M13" s="43">
        <f t="shared" si="12"/>
        <v>44975</v>
      </c>
      <c r="N13" s="43">
        <v>44638</v>
      </c>
      <c r="O13" s="41">
        <f t="shared" si="13"/>
        <v>44643</v>
      </c>
      <c r="P13" s="41">
        <f t="shared" si="14"/>
        <v>44646</v>
      </c>
      <c r="Q13" s="44"/>
      <c r="R13" s="43">
        <f t="shared" si="15"/>
        <v>44659</v>
      </c>
      <c r="S13" s="45">
        <f t="shared" si="16"/>
        <v>44664</v>
      </c>
      <c r="T13" s="46"/>
      <c r="U13" s="43">
        <f t="shared" si="17"/>
        <v>44674</v>
      </c>
      <c r="V13" s="43">
        <v>45291</v>
      </c>
    </row>
    <row r="14" spans="1:22" s="33" customFormat="1" ht="32.25" customHeight="1" x14ac:dyDescent="0.25">
      <c r="A14" s="39">
        <v>5</v>
      </c>
      <c r="B14" s="40" t="s">
        <v>75</v>
      </c>
      <c r="C14" s="37" t="s">
        <v>27</v>
      </c>
      <c r="D14" s="37">
        <v>78011202330</v>
      </c>
      <c r="E14" s="37" t="s">
        <v>32</v>
      </c>
      <c r="F14" s="37" t="s">
        <v>71</v>
      </c>
      <c r="G14" s="41">
        <v>44958</v>
      </c>
      <c r="H14" s="41">
        <f t="shared" si="9"/>
        <v>44961</v>
      </c>
      <c r="I14" s="42">
        <f t="shared" si="10"/>
        <v>44954</v>
      </c>
      <c r="J14" s="42">
        <f t="shared" si="11"/>
        <v>44957</v>
      </c>
      <c r="K14" s="41"/>
      <c r="L14" s="41"/>
      <c r="M14" s="43">
        <f t="shared" si="12"/>
        <v>44975</v>
      </c>
      <c r="N14" s="43">
        <v>44638</v>
      </c>
      <c r="O14" s="41">
        <f t="shared" si="13"/>
        <v>44643</v>
      </c>
      <c r="P14" s="41">
        <f t="shared" si="14"/>
        <v>44646</v>
      </c>
      <c r="Q14" s="44"/>
      <c r="R14" s="43">
        <f t="shared" si="15"/>
        <v>44659</v>
      </c>
      <c r="S14" s="45">
        <f t="shared" si="16"/>
        <v>44664</v>
      </c>
      <c r="T14" s="46"/>
      <c r="U14" s="43">
        <f t="shared" si="17"/>
        <v>44674</v>
      </c>
      <c r="V14" s="43">
        <v>45291</v>
      </c>
    </row>
    <row r="15" spans="1:22" s="34" customFormat="1" ht="33.75" customHeight="1" x14ac:dyDescent="0.25">
      <c r="A15" s="47">
        <v>6</v>
      </c>
      <c r="B15" s="48" t="s">
        <v>75</v>
      </c>
      <c r="C15" s="49" t="s">
        <v>27</v>
      </c>
      <c r="D15" s="49">
        <v>31011200110</v>
      </c>
      <c r="E15" s="49" t="s">
        <v>32</v>
      </c>
      <c r="F15" s="49" t="s">
        <v>69</v>
      </c>
      <c r="G15" s="50">
        <v>44958</v>
      </c>
      <c r="H15" s="50">
        <f t="shared" si="9"/>
        <v>44961</v>
      </c>
      <c r="I15" s="51">
        <f t="shared" si="10"/>
        <v>44954</v>
      </c>
      <c r="J15" s="51">
        <f t="shared" si="11"/>
        <v>44957</v>
      </c>
      <c r="K15" s="50"/>
      <c r="L15" s="50"/>
      <c r="M15" s="52">
        <f t="shared" si="12"/>
        <v>44975</v>
      </c>
      <c r="N15" s="52">
        <v>44638</v>
      </c>
      <c r="O15" s="50">
        <f t="shared" si="13"/>
        <v>44643</v>
      </c>
      <c r="P15" s="50">
        <f t="shared" si="14"/>
        <v>44646</v>
      </c>
      <c r="Q15" s="53"/>
      <c r="R15" s="52">
        <f t="shared" si="15"/>
        <v>44659</v>
      </c>
      <c r="S15" s="54">
        <f t="shared" si="16"/>
        <v>44664</v>
      </c>
      <c r="T15" s="55"/>
      <c r="U15" s="52">
        <f t="shared" si="17"/>
        <v>44674</v>
      </c>
      <c r="V15" s="52">
        <v>45291</v>
      </c>
    </row>
    <row r="16" spans="1:22" s="33" customFormat="1" ht="30.75" customHeight="1" x14ac:dyDescent="0.25">
      <c r="A16" s="39">
        <v>7</v>
      </c>
      <c r="B16" s="40" t="s">
        <v>75</v>
      </c>
      <c r="C16" s="37" t="s">
        <v>27</v>
      </c>
      <c r="D16" s="37">
        <v>78011201831</v>
      </c>
      <c r="E16" s="37" t="s">
        <v>32</v>
      </c>
      <c r="F16" s="37" t="s">
        <v>71</v>
      </c>
      <c r="G16" s="41">
        <v>44958</v>
      </c>
      <c r="H16" s="41">
        <f t="shared" si="9"/>
        <v>44961</v>
      </c>
      <c r="I16" s="42">
        <f t="shared" si="10"/>
        <v>44954</v>
      </c>
      <c r="J16" s="42">
        <f t="shared" si="11"/>
        <v>44957</v>
      </c>
      <c r="K16" s="41"/>
      <c r="L16" s="41"/>
      <c r="M16" s="43">
        <f t="shared" si="12"/>
        <v>44975</v>
      </c>
      <c r="N16" s="43">
        <v>44638</v>
      </c>
      <c r="O16" s="41">
        <f t="shared" si="13"/>
        <v>44643</v>
      </c>
      <c r="P16" s="41">
        <f t="shared" si="14"/>
        <v>44646</v>
      </c>
      <c r="Q16" s="44"/>
      <c r="R16" s="43">
        <f t="shared" si="15"/>
        <v>44659</v>
      </c>
      <c r="S16" s="45">
        <f t="shared" si="16"/>
        <v>44664</v>
      </c>
      <c r="T16" s="46"/>
      <c r="U16" s="43">
        <f t="shared" si="17"/>
        <v>44674</v>
      </c>
      <c r="V16" s="43">
        <v>45291</v>
      </c>
    </row>
    <row r="17" spans="1:22" s="33" customFormat="1" ht="42.75" customHeight="1" x14ac:dyDescent="0.25">
      <c r="A17" s="39">
        <v>8</v>
      </c>
      <c r="B17" s="40" t="s">
        <v>73</v>
      </c>
      <c r="C17" s="37" t="s">
        <v>27</v>
      </c>
      <c r="D17" s="37">
        <v>78011201984</v>
      </c>
      <c r="E17" s="37" t="s">
        <v>32</v>
      </c>
      <c r="F17" s="37" t="s">
        <v>71</v>
      </c>
      <c r="G17" s="41">
        <v>44958</v>
      </c>
      <c r="H17" s="41">
        <f t="shared" si="9"/>
        <v>44961</v>
      </c>
      <c r="I17" s="42">
        <f t="shared" si="10"/>
        <v>44954</v>
      </c>
      <c r="J17" s="42">
        <f t="shared" si="11"/>
        <v>44957</v>
      </c>
      <c r="K17" s="41"/>
      <c r="L17" s="41"/>
      <c r="M17" s="43">
        <f t="shared" si="12"/>
        <v>44975</v>
      </c>
      <c r="N17" s="43">
        <v>44638</v>
      </c>
      <c r="O17" s="41">
        <f t="shared" si="13"/>
        <v>44643</v>
      </c>
      <c r="P17" s="41">
        <f t="shared" si="14"/>
        <v>44646</v>
      </c>
      <c r="Q17" s="44"/>
      <c r="R17" s="43">
        <f t="shared" si="15"/>
        <v>44659</v>
      </c>
      <c r="S17" s="45">
        <f t="shared" si="16"/>
        <v>44664</v>
      </c>
      <c r="T17" s="46"/>
      <c r="U17" s="43">
        <f t="shared" si="17"/>
        <v>44674</v>
      </c>
      <c r="V17" s="43">
        <v>45291</v>
      </c>
    </row>
    <row r="18" spans="1:22" s="33" customFormat="1" ht="42.75" customHeight="1" x14ac:dyDescent="0.25">
      <c r="A18" s="39">
        <v>9</v>
      </c>
      <c r="B18" s="40" t="s">
        <v>73</v>
      </c>
      <c r="C18" s="37" t="s">
        <v>27</v>
      </c>
      <c r="D18" s="37">
        <v>78011201873</v>
      </c>
      <c r="E18" s="37" t="s">
        <v>32</v>
      </c>
      <c r="F18" s="37" t="s">
        <v>71</v>
      </c>
      <c r="G18" s="41">
        <v>44958</v>
      </c>
      <c r="H18" s="41">
        <f t="shared" si="9"/>
        <v>44961</v>
      </c>
      <c r="I18" s="42">
        <f t="shared" si="10"/>
        <v>44954</v>
      </c>
      <c r="J18" s="42">
        <f t="shared" si="11"/>
        <v>44957</v>
      </c>
      <c r="K18" s="41"/>
      <c r="L18" s="41"/>
      <c r="M18" s="43">
        <f t="shared" si="12"/>
        <v>44975</v>
      </c>
      <c r="N18" s="43">
        <v>44638</v>
      </c>
      <c r="O18" s="41">
        <f t="shared" si="13"/>
        <v>44643</v>
      </c>
      <c r="P18" s="41">
        <f t="shared" si="14"/>
        <v>44646</v>
      </c>
      <c r="Q18" s="44"/>
      <c r="R18" s="43">
        <f t="shared" si="15"/>
        <v>44659</v>
      </c>
      <c r="S18" s="45">
        <f t="shared" si="16"/>
        <v>44664</v>
      </c>
      <c r="T18" s="46"/>
      <c r="U18" s="43">
        <f t="shared" si="17"/>
        <v>44674</v>
      </c>
      <c r="V18" s="43">
        <v>45291</v>
      </c>
    </row>
    <row r="19" spans="1:22" s="33" customFormat="1" ht="39.75" customHeight="1" x14ac:dyDescent="0.25">
      <c r="A19" s="39">
        <v>10</v>
      </c>
      <c r="B19" s="40" t="s">
        <v>73</v>
      </c>
      <c r="C19" s="37" t="s">
        <v>27</v>
      </c>
      <c r="D19" s="37">
        <v>78011202330</v>
      </c>
      <c r="E19" s="37" t="s">
        <v>32</v>
      </c>
      <c r="F19" s="37" t="s">
        <v>71</v>
      </c>
      <c r="G19" s="41">
        <v>44958</v>
      </c>
      <c r="H19" s="41">
        <f t="shared" si="9"/>
        <v>44961</v>
      </c>
      <c r="I19" s="42">
        <f t="shared" si="10"/>
        <v>44954</v>
      </c>
      <c r="J19" s="42">
        <f t="shared" si="11"/>
        <v>44957</v>
      </c>
      <c r="K19" s="41"/>
      <c r="L19" s="41"/>
      <c r="M19" s="43">
        <f t="shared" si="12"/>
        <v>44975</v>
      </c>
      <c r="N19" s="43">
        <v>44638</v>
      </c>
      <c r="O19" s="41">
        <f t="shared" si="13"/>
        <v>44643</v>
      </c>
      <c r="P19" s="41">
        <f t="shared" si="14"/>
        <v>44646</v>
      </c>
      <c r="Q19" s="44"/>
      <c r="R19" s="43">
        <f t="shared" si="15"/>
        <v>44659</v>
      </c>
      <c r="S19" s="45">
        <f t="shared" si="16"/>
        <v>44664</v>
      </c>
      <c r="T19" s="46"/>
      <c r="U19" s="43">
        <f t="shared" si="17"/>
        <v>44674</v>
      </c>
      <c r="V19" s="43">
        <v>45291</v>
      </c>
    </row>
    <row r="20" spans="1:22" s="33" customFormat="1" ht="40.5" customHeight="1" x14ac:dyDescent="0.25">
      <c r="A20" s="39">
        <v>11</v>
      </c>
      <c r="B20" s="40" t="s">
        <v>73</v>
      </c>
      <c r="C20" s="37" t="s">
        <v>27</v>
      </c>
      <c r="D20" s="37">
        <v>78011201831</v>
      </c>
      <c r="E20" s="37" t="s">
        <v>32</v>
      </c>
      <c r="F20" s="37" t="s">
        <v>71</v>
      </c>
      <c r="G20" s="41">
        <v>44958</v>
      </c>
      <c r="H20" s="41">
        <f t="shared" si="9"/>
        <v>44961</v>
      </c>
      <c r="I20" s="42">
        <f t="shared" si="10"/>
        <v>44954</v>
      </c>
      <c r="J20" s="42">
        <f t="shared" si="11"/>
        <v>44957</v>
      </c>
      <c r="K20" s="41"/>
      <c r="L20" s="41"/>
      <c r="M20" s="43">
        <f t="shared" si="12"/>
        <v>44975</v>
      </c>
      <c r="N20" s="43">
        <v>44638</v>
      </c>
      <c r="O20" s="41">
        <f t="shared" si="13"/>
        <v>44643</v>
      </c>
      <c r="P20" s="41">
        <f t="shared" si="14"/>
        <v>44646</v>
      </c>
      <c r="Q20" s="44"/>
      <c r="R20" s="43">
        <f t="shared" si="15"/>
        <v>44659</v>
      </c>
      <c r="S20" s="45">
        <f t="shared" si="16"/>
        <v>44664</v>
      </c>
      <c r="T20" s="46"/>
      <c r="U20" s="43">
        <f t="shared" si="17"/>
        <v>44674</v>
      </c>
      <c r="V20" s="43">
        <v>45291</v>
      </c>
    </row>
    <row r="21" spans="1:22" s="33" customFormat="1" ht="42" customHeight="1" x14ac:dyDescent="0.25">
      <c r="A21" s="39">
        <v>12</v>
      </c>
      <c r="B21" s="40" t="s">
        <v>74</v>
      </c>
      <c r="C21" s="37" t="s">
        <v>27</v>
      </c>
      <c r="D21" s="37">
        <v>78011201831</v>
      </c>
      <c r="E21" s="37" t="s">
        <v>32</v>
      </c>
      <c r="F21" s="37" t="s">
        <v>71</v>
      </c>
      <c r="G21" s="41">
        <v>44958</v>
      </c>
      <c r="H21" s="41">
        <f t="shared" si="9"/>
        <v>44961</v>
      </c>
      <c r="I21" s="42">
        <f t="shared" si="10"/>
        <v>44954</v>
      </c>
      <c r="J21" s="42">
        <f t="shared" si="11"/>
        <v>44957</v>
      </c>
      <c r="K21" s="41"/>
      <c r="L21" s="41"/>
      <c r="M21" s="43">
        <f t="shared" si="12"/>
        <v>44975</v>
      </c>
      <c r="N21" s="43">
        <v>44638</v>
      </c>
      <c r="O21" s="41">
        <f t="shared" si="13"/>
        <v>44643</v>
      </c>
      <c r="P21" s="41">
        <f t="shared" si="14"/>
        <v>44646</v>
      </c>
      <c r="Q21" s="44"/>
      <c r="R21" s="43">
        <f t="shared" si="15"/>
        <v>44659</v>
      </c>
      <c r="S21" s="45">
        <f t="shared" si="16"/>
        <v>44664</v>
      </c>
      <c r="T21" s="46"/>
      <c r="U21" s="43">
        <f t="shared" si="17"/>
        <v>44674</v>
      </c>
      <c r="V21" s="43">
        <v>45291</v>
      </c>
    </row>
    <row r="22" spans="1:22" s="33" customFormat="1" ht="42" customHeight="1" x14ac:dyDescent="0.25">
      <c r="A22" s="39">
        <v>13</v>
      </c>
      <c r="B22" s="40" t="s">
        <v>74</v>
      </c>
      <c r="C22" s="37" t="s">
        <v>27</v>
      </c>
      <c r="D22" s="37">
        <v>78011202080</v>
      </c>
      <c r="E22" s="37" t="s">
        <v>32</v>
      </c>
      <c r="F22" s="37" t="s">
        <v>71</v>
      </c>
      <c r="G22" s="41">
        <v>44958</v>
      </c>
      <c r="H22" s="41">
        <f t="shared" si="9"/>
        <v>44961</v>
      </c>
      <c r="I22" s="42">
        <f t="shared" si="10"/>
        <v>44954</v>
      </c>
      <c r="J22" s="42">
        <f t="shared" si="11"/>
        <v>44957</v>
      </c>
      <c r="K22" s="41"/>
      <c r="L22" s="41"/>
      <c r="M22" s="43">
        <f t="shared" si="12"/>
        <v>44975</v>
      </c>
      <c r="N22" s="43">
        <v>44638</v>
      </c>
      <c r="O22" s="41">
        <f t="shared" si="13"/>
        <v>44643</v>
      </c>
      <c r="P22" s="41">
        <f t="shared" si="14"/>
        <v>44646</v>
      </c>
      <c r="Q22" s="44"/>
      <c r="R22" s="43">
        <f t="shared" si="15"/>
        <v>44659</v>
      </c>
      <c r="S22" s="45">
        <f t="shared" si="16"/>
        <v>44664</v>
      </c>
      <c r="T22" s="46"/>
      <c r="U22" s="43">
        <f t="shared" si="17"/>
        <v>44674</v>
      </c>
      <c r="V22" s="43">
        <v>45291</v>
      </c>
    </row>
    <row r="23" spans="1:22" s="33" customFormat="1" ht="20.25" x14ac:dyDescent="0.25">
      <c r="A23" s="39">
        <v>14</v>
      </c>
      <c r="B23" s="40" t="s">
        <v>83</v>
      </c>
      <c r="C23" s="37" t="s">
        <v>27</v>
      </c>
      <c r="D23" s="37">
        <v>78011202330</v>
      </c>
      <c r="E23" s="37" t="s">
        <v>32</v>
      </c>
      <c r="F23" s="37" t="s">
        <v>71</v>
      </c>
      <c r="G23" s="41">
        <v>44958</v>
      </c>
      <c r="H23" s="41">
        <f t="shared" si="9"/>
        <v>44961</v>
      </c>
      <c r="I23" s="42">
        <f t="shared" si="10"/>
        <v>44954</v>
      </c>
      <c r="J23" s="42">
        <f t="shared" si="11"/>
        <v>44957</v>
      </c>
      <c r="K23" s="41"/>
      <c r="L23" s="41"/>
      <c r="M23" s="43">
        <f t="shared" si="12"/>
        <v>44975</v>
      </c>
      <c r="N23" s="43">
        <v>44638</v>
      </c>
      <c r="O23" s="41">
        <f t="shared" si="13"/>
        <v>44643</v>
      </c>
      <c r="P23" s="41">
        <f t="shared" si="14"/>
        <v>44646</v>
      </c>
      <c r="Q23" s="44"/>
      <c r="R23" s="43">
        <f t="shared" si="15"/>
        <v>44659</v>
      </c>
      <c r="S23" s="45">
        <f t="shared" si="16"/>
        <v>44664</v>
      </c>
      <c r="T23" s="46"/>
      <c r="U23" s="43">
        <f t="shared" si="17"/>
        <v>44674</v>
      </c>
      <c r="V23" s="43">
        <v>45291</v>
      </c>
    </row>
    <row r="24" spans="1:22" s="33" customFormat="1" ht="42" customHeight="1" x14ac:dyDescent="0.25">
      <c r="A24" s="39">
        <v>15</v>
      </c>
      <c r="B24" s="40" t="s">
        <v>72</v>
      </c>
      <c r="C24" s="37" t="s">
        <v>27</v>
      </c>
      <c r="D24" s="37">
        <v>78011201873</v>
      </c>
      <c r="E24" s="37" t="s">
        <v>28</v>
      </c>
      <c r="F24" s="37" t="s">
        <v>71</v>
      </c>
      <c r="G24" s="41">
        <v>44958</v>
      </c>
      <c r="H24" s="41">
        <f t="shared" si="9"/>
        <v>44961</v>
      </c>
      <c r="I24" s="42">
        <f t="shared" si="10"/>
        <v>44954</v>
      </c>
      <c r="J24" s="42">
        <f t="shared" si="11"/>
        <v>44957</v>
      </c>
      <c r="K24" s="41"/>
      <c r="L24" s="41"/>
      <c r="M24" s="43">
        <f t="shared" si="12"/>
        <v>44975</v>
      </c>
      <c r="N24" s="43">
        <v>44638</v>
      </c>
      <c r="O24" s="41">
        <f t="shared" si="13"/>
        <v>44643</v>
      </c>
      <c r="P24" s="41">
        <f t="shared" si="14"/>
        <v>44646</v>
      </c>
      <c r="Q24" s="44"/>
      <c r="R24" s="43">
        <f t="shared" si="15"/>
        <v>44659</v>
      </c>
      <c r="S24" s="45">
        <f t="shared" si="16"/>
        <v>44664</v>
      </c>
      <c r="T24" s="46"/>
      <c r="U24" s="43">
        <f t="shared" si="17"/>
        <v>44674</v>
      </c>
      <c r="V24" s="43">
        <f>U24+30</f>
        <v>44704</v>
      </c>
    </row>
    <row r="25" spans="1:22" s="33" customFormat="1" ht="40.5" customHeight="1" x14ac:dyDescent="0.25">
      <c r="A25" s="39">
        <v>16</v>
      </c>
      <c r="B25" s="40" t="s">
        <v>72</v>
      </c>
      <c r="C25" s="37" t="s">
        <v>27</v>
      </c>
      <c r="D25" s="37">
        <v>78011201983</v>
      </c>
      <c r="E25" s="37" t="s">
        <v>28</v>
      </c>
      <c r="F25" s="37" t="s">
        <v>71</v>
      </c>
      <c r="G25" s="41">
        <v>44958</v>
      </c>
      <c r="H25" s="41">
        <f t="shared" si="9"/>
        <v>44961</v>
      </c>
      <c r="I25" s="42">
        <f t="shared" si="10"/>
        <v>44954</v>
      </c>
      <c r="J25" s="42">
        <f t="shared" si="11"/>
        <v>44957</v>
      </c>
      <c r="K25" s="41"/>
      <c r="L25" s="41"/>
      <c r="M25" s="43">
        <f t="shared" si="12"/>
        <v>44975</v>
      </c>
      <c r="N25" s="43">
        <v>44638</v>
      </c>
      <c r="O25" s="41">
        <f t="shared" si="13"/>
        <v>44643</v>
      </c>
      <c r="P25" s="41">
        <f t="shared" si="14"/>
        <v>44646</v>
      </c>
      <c r="Q25" s="44"/>
      <c r="R25" s="43">
        <f t="shared" si="15"/>
        <v>44659</v>
      </c>
      <c r="S25" s="45">
        <f t="shared" si="16"/>
        <v>44664</v>
      </c>
      <c r="T25" s="46"/>
      <c r="U25" s="43">
        <f t="shared" si="17"/>
        <v>44674</v>
      </c>
      <c r="V25" s="43">
        <f>U25+30</f>
        <v>44704</v>
      </c>
    </row>
    <row r="26" spans="1:22" s="33" customFormat="1" ht="30.75" customHeight="1" x14ac:dyDescent="0.25">
      <c r="A26" s="39">
        <v>17</v>
      </c>
      <c r="B26" s="40" t="s">
        <v>70</v>
      </c>
      <c r="C26" s="37" t="s">
        <v>27</v>
      </c>
      <c r="D26" s="37">
        <v>78011201873</v>
      </c>
      <c r="E26" s="37" t="s">
        <v>28</v>
      </c>
      <c r="F26" s="37" t="s">
        <v>71</v>
      </c>
      <c r="G26" s="41">
        <v>44958</v>
      </c>
      <c r="H26" s="41">
        <f t="shared" si="9"/>
        <v>44961</v>
      </c>
      <c r="I26" s="42">
        <f t="shared" si="10"/>
        <v>44954</v>
      </c>
      <c r="J26" s="42">
        <f t="shared" si="11"/>
        <v>44957</v>
      </c>
      <c r="K26" s="41"/>
      <c r="L26" s="41"/>
      <c r="M26" s="43">
        <f t="shared" si="12"/>
        <v>44975</v>
      </c>
      <c r="N26" s="43">
        <v>44638</v>
      </c>
      <c r="O26" s="41">
        <f t="shared" si="13"/>
        <v>44643</v>
      </c>
      <c r="P26" s="41">
        <f t="shared" si="14"/>
        <v>44646</v>
      </c>
      <c r="Q26" s="44"/>
      <c r="R26" s="43">
        <f t="shared" si="15"/>
        <v>44659</v>
      </c>
      <c r="S26" s="45">
        <f t="shared" si="16"/>
        <v>44664</v>
      </c>
      <c r="T26" s="46"/>
      <c r="U26" s="43">
        <f t="shared" si="17"/>
        <v>44674</v>
      </c>
      <c r="V26" s="43">
        <f>U26+30</f>
        <v>44704</v>
      </c>
    </row>
    <row r="27" spans="1:22" s="33" customFormat="1" x14ac:dyDescent="0.25">
      <c r="A27" s="25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x14ac:dyDescent="0.25">
      <c r="A28" s="28" t="s">
        <v>36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7"/>
      <c r="S28" s="27"/>
      <c r="T28" s="27"/>
      <c r="U28" s="27"/>
      <c r="V28" s="27"/>
    </row>
    <row r="29" spans="1:22" x14ac:dyDescent="0.25">
      <c r="A29" s="30" t="s">
        <v>76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27"/>
      <c r="S29" s="27"/>
      <c r="T29" s="27"/>
      <c r="U29" s="27"/>
      <c r="V29" s="27"/>
    </row>
    <row r="30" spans="1:22" x14ac:dyDescent="0.25">
      <c r="A30" s="30" t="s">
        <v>38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27"/>
      <c r="S30" s="27"/>
      <c r="T30" s="27"/>
      <c r="U30" s="27"/>
      <c r="V30" s="27"/>
    </row>
    <row r="31" spans="1:22" x14ac:dyDescent="0.25">
      <c r="A31" s="30" t="s">
        <v>39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27"/>
      <c r="S31" s="27"/>
      <c r="T31" s="27"/>
      <c r="U31" s="27"/>
      <c r="V31" s="27"/>
    </row>
    <row r="32" spans="1:22" ht="15" customHeight="1" x14ac:dyDescent="0.25">
      <c r="A32" s="73" t="s">
        <v>77</v>
      </c>
      <c r="B32" s="73"/>
      <c r="C32" s="73"/>
      <c r="D32" s="73"/>
      <c r="E32" s="73"/>
      <c r="F32" s="73"/>
      <c r="G32" s="73"/>
      <c r="H32" s="73"/>
      <c r="I32" s="31"/>
      <c r="J32" s="31"/>
      <c r="K32" s="32"/>
      <c r="L32" s="32"/>
      <c r="M32" s="32"/>
      <c r="N32" s="32"/>
      <c r="O32" s="32"/>
      <c r="P32" s="32"/>
      <c r="Q32" s="20"/>
      <c r="R32" s="7"/>
      <c r="S32" s="7"/>
      <c r="T32" s="7"/>
      <c r="U32" s="7"/>
      <c r="V32" s="7"/>
    </row>
    <row r="33" spans="1:22" x14ac:dyDescent="0.25">
      <c r="A33" s="24" t="s">
        <v>78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7"/>
      <c r="S33" s="7"/>
      <c r="T33" s="7"/>
      <c r="U33" s="7"/>
      <c r="V33" s="7"/>
    </row>
    <row r="34" spans="1:22" x14ac:dyDescent="0.25">
      <c r="A34" s="24" t="s">
        <v>79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7"/>
      <c r="S34" s="7"/>
      <c r="T34" s="7"/>
      <c r="U34" s="7"/>
      <c r="V34" s="7"/>
    </row>
    <row r="35" spans="1:22" x14ac:dyDescent="0.25">
      <c r="A35" s="24" t="s">
        <v>80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7"/>
      <c r="S35" s="7"/>
      <c r="T35" s="7"/>
      <c r="U35" s="7"/>
      <c r="V35" s="7"/>
    </row>
    <row r="36" spans="1:22" x14ac:dyDescent="0.25">
      <c r="A36" s="24" t="s">
        <v>81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7"/>
      <c r="S36" s="7"/>
      <c r="T36" s="7"/>
      <c r="U36" s="7"/>
      <c r="V36" s="7"/>
    </row>
    <row r="37" spans="1:22" x14ac:dyDescent="0.25">
      <c r="A37" s="24" t="s">
        <v>82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0"/>
      <c r="R37" s="7"/>
      <c r="S37" s="7"/>
      <c r="T37" s="7"/>
      <c r="U37" s="7"/>
      <c r="V37" s="7"/>
    </row>
  </sheetData>
  <mergeCells count="20">
    <mergeCell ref="A32:H32"/>
    <mergeCell ref="I8:I9"/>
    <mergeCell ref="J8:J9"/>
    <mergeCell ref="K8:K9"/>
    <mergeCell ref="L8:L9"/>
    <mergeCell ref="A1:V1"/>
    <mergeCell ref="A6:V6"/>
    <mergeCell ref="A8:A9"/>
    <mergeCell ref="B8:B9"/>
    <mergeCell ref="C8:C9"/>
    <mergeCell ref="D8:D9"/>
    <mergeCell ref="E8:E9"/>
    <mergeCell ref="F8:F9"/>
    <mergeCell ref="G8:G9"/>
    <mergeCell ref="H8:H9"/>
    <mergeCell ref="P8:Q9"/>
    <mergeCell ref="R8:T8"/>
    <mergeCell ref="U8:V8"/>
    <mergeCell ref="M8:N8"/>
    <mergeCell ref="O8:O9"/>
  </mergeCells>
  <pageMargins left="0.7" right="0.7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PPM 2024</vt:lpstr>
      <vt:lpstr>PSPM 2024</vt:lpstr>
      <vt:lpstr>'PPM 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Administrateur</cp:lastModifiedBy>
  <cp:lastPrinted>2024-01-19T16:07:31Z</cp:lastPrinted>
  <dcterms:created xsi:type="dcterms:W3CDTF">2021-03-02T14:58:03Z</dcterms:created>
  <dcterms:modified xsi:type="dcterms:W3CDTF">2024-01-19T16:08:23Z</dcterms:modified>
</cp:coreProperties>
</file>